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61" windowWidth="714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<sst xmlns="http://schemas.openxmlformats.org/spreadsheetml/2006/main" count="73" uniqueCount="69">
  <si>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Køb af vand</t>
  </si>
  <si>
    <t>EDB - service</t>
  </si>
  <si>
    <t>EDB - konsulent</t>
  </si>
  <si>
    <t>Honorar og telefongodtgørelse</t>
  </si>
  <si>
    <t>Porto og gebyrer</t>
  </si>
  <si>
    <t>Revision og regnskabsassistance</t>
  </si>
  <si>
    <t>Diverse</t>
  </si>
  <si>
    <t>Renteindtægter fra pengeinstitut</t>
  </si>
  <si>
    <t>Renteudgifter og bankgaranti</t>
  </si>
  <si>
    <t>Vedligehold af ledningsnet (vandprøver)</t>
  </si>
  <si>
    <t>Balance pr. 31. December 2000</t>
  </si>
  <si>
    <t>Aktiver</t>
  </si>
  <si>
    <t>Indestående i pengeinstitutter</t>
  </si>
  <si>
    <t>Roskilde Bank</t>
  </si>
  <si>
    <t xml:space="preserve">nr. </t>
  </si>
  <si>
    <t>Medlemsdebitorer</t>
  </si>
  <si>
    <t>Momstilgodehavende</t>
  </si>
  <si>
    <t>Udgående moms</t>
  </si>
  <si>
    <t>Indgående moms</t>
  </si>
  <si>
    <t>Afregnet netto</t>
  </si>
  <si>
    <t>Hovedledning, forsyningsledn, stikledning og hovedanlæg mv.</t>
  </si>
  <si>
    <t>Hevedledning med vedhængende udgifter</t>
  </si>
  <si>
    <t>Forsyningsledning i Hastrup</t>
  </si>
  <si>
    <t>Stikledninger og stophaner</t>
  </si>
  <si>
    <t>Hovedanlægsbidrag</t>
  </si>
  <si>
    <t>Vandmålere</t>
  </si>
  <si>
    <t>Anlægsværdi</t>
  </si>
  <si>
    <t>Afskrivning ( lineært )</t>
  </si>
  <si>
    <t>Hovedledning, forsyningsledn, stikledn mv.</t>
  </si>
  <si>
    <t>Hovedanlæg</t>
  </si>
  <si>
    <t>Aktiver i alt</t>
  </si>
  <si>
    <t>Anlægsværdi efter af skrivning</t>
  </si>
  <si>
    <t>Fast afgift</t>
  </si>
  <si>
    <t>Variabel afgift</t>
  </si>
  <si>
    <t>Grøn afgift</t>
  </si>
  <si>
    <t>Afdrag på hovedanlægsbidrag</t>
  </si>
  <si>
    <t>31.12</t>
  </si>
  <si>
    <t xml:space="preserve">Kontant beholdning </t>
  </si>
  <si>
    <t>01.01</t>
  </si>
  <si>
    <t>Tilslutningsbidrag</t>
  </si>
  <si>
    <t>Tilslutningsbidrag til Snoldelev</t>
  </si>
  <si>
    <t>Afskrivninger i alt</t>
  </si>
  <si>
    <t>Udgifter i alt</t>
  </si>
  <si>
    <t>Financiering i alt</t>
  </si>
  <si>
    <t>Intægter i alt</t>
  </si>
  <si>
    <t>Gæld</t>
  </si>
  <si>
    <t>Grønne afgifter</t>
  </si>
  <si>
    <t>RESULTAT af ordinær drift</t>
  </si>
  <si>
    <t>FINANCIERING</t>
  </si>
  <si>
    <t>RESULTAT før afskrivninger</t>
  </si>
  <si>
    <t>ÅRETS resultat ( underskud )</t>
  </si>
  <si>
    <t>ORDINÆRE udgifter</t>
  </si>
  <si>
    <t>(Hovedanlægsbidrag)</t>
  </si>
  <si>
    <t>Måleraflæsning</t>
  </si>
  <si>
    <t>Kontant beholdning</t>
  </si>
  <si>
    <t>ORDINÆRE indtægter</t>
  </si>
  <si>
    <t>Afskrivning på ledningsnet    %</t>
  </si>
  <si>
    <t>Afskrivning på hovedanlæg   %</t>
  </si>
  <si>
    <t>overskud</t>
  </si>
  <si>
    <t>Kontorartikler, fotokopiering ny printer</t>
  </si>
  <si>
    <t>Afskrivningskonto - henlæggelser</t>
  </si>
  <si>
    <t>Afskrivning på målerinstall.   %</t>
  </si>
  <si>
    <t>Forsikringer D.P.V.</t>
  </si>
  <si>
    <t>Kontingent F.V.D.</t>
  </si>
  <si>
    <t>Likviditet</t>
  </si>
  <si>
    <t>DRIFTSBUDGET</t>
  </si>
  <si>
    <t>år</t>
  </si>
  <si>
    <t>ny anlæg</t>
  </si>
  <si>
    <t>NR 2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</si>
</sst>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workbookViewId="0" topLeftCell="A1">
      <selection activeCell="Q20" sqref="Q20"/>
    </sheetView>
  </sheetViews>
  <sheetFormatPr defaultColWidth="9.140625" defaultRowHeight="12.75"/>
  <cols>
    <col min="1" max="2" width="2.7109375" style="0" customWidth="1"/>
    <col min="3" max="3" width="9.57421875" style="0" bestFit="1" customWidth="1"/>
    <col min="4" max="4" width="9.28125" style="0" customWidth="1"/>
    <col min="5" max="5" width="9.57421875" style="0" bestFit="1" customWidth="1"/>
    <col min="6" max="7" width="7.7109375" style="0" customWidth="1"/>
    <col min="8" max="8" width="4.7109375" style="0" customWidth="1"/>
    <col min="9" max="9" width="7.7109375" style="0" customWidth="1"/>
    <col min="10" max="10" width="2.7109375" style="0" customWidth="1"/>
    <col min="11" max="11" width="7.7109375" style="0" customWidth="1"/>
    <col min="12" max="12" width="4.7109375" style="0" customWidth="1"/>
    <col min="13" max="15" width="7.7109375" style="0" customWidth="1"/>
    <col min="16" max="16" width="9.28125" style="0" customWidth="1"/>
    <col min="17" max="17" width="7.7109375" style="0" customWidth="1"/>
    <col min="18" max="18" width="10.140625" style="0" customWidth="1"/>
    <col min="19" max="19" width="9.00390625" style="0" customWidth="1"/>
    <col min="20" max="20" width="10.28125" style="0" customWidth="1"/>
    <col min="21" max="21" width="8.421875" style="0" customWidth="1"/>
    <col min="22" max="22" width="9.57421875" style="0" bestFit="1" customWidth="1"/>
  </cols>
  <sheetData>
    <row r="1" spans="3:22" ht="14.25">
      <c r="C1" s="14" t="s">
        <v>65</v>
      </c>
      <c r="D1" s="11"/>
      <c r="E1" s="13" t="s">
        <v>68</v>
      </c>
      <c r="F1" s="15"/>
      <c r="G1" s="6"/>
      <c r="H1" s="28" t="s">
        <v>66</v>
      </c>
      <c r="I1" s="29">
        <v>2001</v>
      </c>
      <c r="J1" s="22"/>
      <c r="K1" s="22"/>
      <c r="L1" s="28" t="s">
        <v>66</v>
      </c>
      <c r="M1" s="29">
        <v>2002</v>
      </c>
      <c r="N1" s="26"/>
      <c r="O1" s="26"/>
      <c r="P1" s="26"/>
      <c r="Q1" s="26"/>
      <c r="R1" s="26"/>
      <c r="S1" s="26"/>
      <c r="T1" s="26"/>
      <c r="U1" s="26"/>
      <c r="V1" s="6"/>
    </row>
    <row r="2" spans="3:22" ht="12.75">
      <c r="C2" s="23"/>
      <c r="D2" s="23"/>
      <c r="E2" s="23"/>
      <c r="F2" s="15"/>
      <c r="G2" s="6"/>
      <c r="I2" s="22"/>
      <c r="J2" s="22"/>
      <c r="K2" s="22"/>
      <c r="L2" s="22"/>
      <c r="M2" s="22"/>
      <c r="N2" s="26"/>
      <c r="O2" s="26"/>
      <c r="P2" s="26"/>
      <c r="Q2" s="26"/>
      <c r="R2" s="26"/>
      <c r="S2" s="26"/>
      <c r="T2" s="26"/>
      <c r="U2" s="26"/>
      <c r="V2" s="6"/>
    </row>
    <row r="3" spans="2:22" ht="14.25">
      <c r="B3" s="6"/>
      <c r="C3" s="16" t="s">
        <v>55</v>
      </c>
      <c r="D3" s="5"/>
      <c r="E3" s="5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6"/>
    </row>
    <row r="4" spans="2:22" ht="14.25">
      <c r="B4" s="6"/>
      <c r="C4" s="31"/>
      <c r="D4" s="6"/>
      <c r="E4" s="6"/>
      <c r="G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6"/>
    </row>
    <row r="5" spans="2:22" ht="12.75">
      <c r="B5" s="6"/>
      <c r="C5" s="6" t="s">
        <v>39</v>
      </c>
      <c r="G5">
        <v>16940</v>
      </c>
      <c r="I5" s="17">
        <v>0</v>
      </c>
      <c r="J5" s="17"/>
      <c r="K5" s="17">
        <v>18650</v>
      </c>
      <c r="L5" s="17"/>
      <c r="M5" s="17">
        <v>0</v>
      </c>
      <c r="N5" s="19"/>
      <c r="O5" s="19"/>
      <c r="P5" s="19"/>
      <c r="Q5" s="19"/>
      <c r="R5" s="19"/>
      <c r="S5" s="19"/>
      <c r="T5" s="19"/>
      <c r="U5" s="19"/>
      <c r="V5" s="6"/>
    </row>
    <row r="6" spans="2:22" ht="12.75">
      <c r="B6" s="6"/>
      <c r="C6" s="6" t="s">
        <v>32</v>
      </c>
      <c r="F6" s="17"/>
      <c r="G6" s="17">
        <v>520</v>
      </c>
      <c r="I6" s="17">
        <f>59.5*520</f>
        <v>30940</v>
      </c>
      <c r="J6" s="17"/>
      <c r="K6" s="17">
        <v>540</v>
      </c>
      <c r="L6" s="17"/>
      <c r="M6" s="17">
        <f>59.5*540</f>
        <v>32130</v>
      </c>
      <c r="N6" s="19"/>
      <c r="O6" s="19"/>
      <c r="P6" s="19"/>
      <c r="Q6" s="19"/>
      <c r="R6" s="19"/>
      <c r="S6" s="19"/>
      <c r="T6" s="19"/>
      <c r="U6" s="19"/>
      <c r="V6" s="6"/>
    </row>
    <row r="7" spans="2:22" ht="12.75">
      <c r="B7" s="6"/>
      <c r="C7" t="s">
        <v>33</v>
      </c>
      <c r="F7" s="17"/>
      <c r="G7" s="3">
        <v>4.2</v>
      </c>
      <c r="I7" s="17">
        <f>11000*4.2</f>
        <v>46200</v>
      </c>
      <c r="J7" s="17"/>
      <c r="K7" s="3">
        <v>4.4</v>
      </c>
      <c r="L7" s="3"/>
      <c r="M7" s="17">
        <f>11000*4.4</f>
        <v>48400.00000000001</v>
      </c>
      <c r="N7" s="19"/>
      <c r="O7" s="19"/>
      <c r="P7" s="19"/>
      <c r="Q7" s="19"/>
      <c r="R7" s="19"/>
      <c r="S7" s="19"/>
      <c r="T7" s="19"/>
      <c r="U7" s="19"/>
      <c r="V7" s="6"/>
    </row>
    <row r="8" spans="2:22" ht="12.75">
      <c r="B8" s="6"/>
      <c r="C8" t="s">
        <v>34</v>
      </c>
      <c r="I8" s="17">
        <f>11000*5</f>
        <v>55000</v>
      </c>
      <c r="J8" s="17"/>
      <c r="K8" s="17"/>
      <c r="L8" s="17"/>
      <c r="M8" s="17">
        <f>11000*5</f>
        <v>55000</v>
      </c>
      <c r="N8" s="19"/>
      <c r="O8" s="19"/>
      <c r="P8" s="19"/>
      <c r="Q8" s="19"/>
      <c r="R8" s="19"/>
      <c r="S8" s="19"/>
      <c r="T8" s="19"/>
      <c r="U8" s="19"/>
      <c r="V8" s="6"/>
    </row>
    <row r="9" spans="2:22" ht="12.75">
      <c r="B9" s="23"/>
      <c r="C9" s="5" t="s">
        <v>53</v>
      </c>
      <c r="D9" s="5"/>
      <c r="E9" s="5"/>
      <c r="F9" s="18"/>
      <c r="G9" s="18"/>
      <c r="I9" s="18">
        <f>16.66*60</f>
        <v>999.6</v>
      </c>
      <c r="J9" s="17"/>
      <c r="K9" s="17"/>
      <c r="L9" s="17"/>
      <c r="M9" s="18">
        <f>1040*1.025</f>
        <v>1066</v>
      </c>
      <c r="N9" s="19"/>
      <c r="O9" s="19"/>
      <c r="P9" s="19"/>
      <c r="Q9" s="19"/>
      <c r="R9" s="19"/>
      <c r="S9" s="19"/>
      <c r="T9" s="19"/>
      <c r="U9" s="19"/>
      <c r="V9" s="6"/>
    </row>
    <row r="10" spans="2:22" ht="12.75">
      <c r="B10" s="6"/>
      <c r="C10" s="6" t="s">
        <v>44</v>
      </c>
      <c r="D10" s="6"/>
      <c r="E10" s="6"/>
      <c r="F10" s="6"/>
      <c r="G10" s="19"/>
      <c r="I10" s="17">
        <f>SUM(I6:I9)</f>
        <v>133139.6</v>
      </c>
      <c r="J10" s="17"/>
      <c r="K10" s="17"/>
      <c r="L10" s="17"/>
      <c r="M10" s="17">
        <f>SUM(M6:M9)</f>
        <v>136596</v>
      </c>
      <c r="N10" s="19"/>
      <c r="O10" s="19"/>
      <c r="P10" s="19"/>
      <c r="Q10" s="19"/>
      <c r="R10" s="19"/>
      <c r="S10" s="19"/>
      <c r="T10" s="19"/>
      <c r="U10" s="19"/>
      <c r="V10" s="6"/>
    </row>
    <row r="11" spans="2:22" ht="12.75">
      <c r="B11" s="6"/>
      <c r="C11" s="6"/>
      <c r="D11" s="6"/>
      <c r="E11" s="6"/>
      <c r="F11" s="6"/>
      <c r="G11" s="19"/>
      <c r="I11" s="17"/>
      <c r="J11" s="17"/>
      <c r="K11" s="17"/>
      <c r="L11" s="17"/>
      <c r="M11" s="17"/>
      <c r="N11" s="19"/>
      <c r="O11" s="19"/>
      <c r="P11" s="19"/>
      <c r="Q11" s="19"/>
      <c r="R11" s="19"/>
      <c r="S11" s="19"/>
      <c r="T11" s="19"/>
      <c r="U11" s="19"/>
      <c r="V11" s="6"/>
    </row>
    <row r="12" spans="2:22" ht="14.25">
      <c r="B12" s="6"/>
      <c r="C12" s="16" t="s">
        <v>51</v>
      </c>
      <c r="D12" s="5"/>
      <c r="E12" s="5"/>
      <c r="G12" s="17"/>
      <c r="I12" s="17"/>
      <c r="J12" s="17"/>
      <c r="K12" s="17"/>
      <c r="L12" s="17"/>
      <c r="M12" s="17"/>
      <c r="N12" s="19"/>
      <c r="O12" s="19"/>
      <c r="P12" s="19"/>
      <c r="Q12" s="19"/>
      <c r="R12" s="19"/>
      <c r="S12" s="19"/>
      <c r="T12" s="19"/>
      <c r="U12" s="19"/>
      <c r="V12" s="6"/>
    </row>
    <row r="13" spans="2:22" ht="14.25">
      <c r="B13" s="6"/>
      <c r="C13" s="31"/>
      <c r="D13" s="6"/>
      <c r="E13" s="6"/>
      <c r="G13" s="17"/>
      <c r="I13" s="17"/>
      <c r="J13" s="17"/>
      <c r="K13" s="17"/>
      <c r="L13" s="17"/>
      <c r="M13" s="17"/>
      <c r="N13" s="19"/>
      <c r="O13" s="19"/>
      <c r="P13" s="19"/>
      <c r="Q13" s="19"/>
      <c r="R13" s="19"/>
      <c r="S13" s="19"/>
      <c r="T13" s="19"/>
      <c r="U13" s="19"/>
      <c r="V13" s="6"/>
    </row>
    <row r="14" spans="2:22" ht="12.75">
      <c r="B14" s="6"/>
      <c r="C14" t="s">
        <v>40</v>
      </c>
      <c r="G14" s="17">
        <v>10000</v>
      </c>
      <c r="I14" s="17">
        <v>0</v>
      </c>
      <c r="J14" s="17"/>
      <c r="K14" s="17">
        <v>10000</v>
      </c>
      <c r="L14" s="17"/>
      <c r="M14" s="17">
        <v>0</v>
      </c>
      <c r="N14" s="19"/>
      <c r="O14" s="19"/>
      <c r="P14" s="19"/>
      <c r="Q14" s="19"/>
      <c r="R14" s="19"/>
      <c r="S14" s="19"/>
      <c r="T14" s="19"/>
      <c r="U14" s="19"/>
      <c r="V14" s="6"/>
    </row>
    <row r="15" spans="2:22" ht="12.75">
      <c r="B15" s="6"/>
      <c r="C15" t="s">
        <v>0</v>
      </c>
      <c r="G15" s="3">
        <v>3.2</v>
      </c>
      <c r="I15" s="17">
        <f>11000*3.2</f>
        <v>35200</v>
      </c>
      <c r="J15" s="17"/>
      <c r="K15" s="3">
        <v>3.32</v>
      </c>
      <c r="L15" s="3"/>
      <c r="M15" s="17">
        <f>11000*3.32</f>
        <v>36520</v>
      </c>
      <c r="N15" s="19"/>
      <c r="O15" s="19"/>
      <c r="P15" s="19"/>
      <c r="Q15" s="19"/>
      <c r="R15" s="19"/>
      <c r="S15" s="19"/>
      <c r="T15" s="19"/>
      <c r="U15" s="19"/>
      <c r="V15" s="6"/>
    </row>
    <row r="16" spans="2:22" ht="12.75">
      <c r="B16" s="6"/>
      <c r="C16" t="s">
        <v>9</v>
      </c>
      <c r="G16" s="17"/>
      <c r="I16" s="17">
        <f>1132+350</f>
        <v>1482</v>
      </c>
      <c r="J16" s="17"/>
      <c r="K16" s="17"/>
      <c r="L16" s="17"/>
      <c r="M16" s="17">
        <f>1176+725</f>
        <v>1901</v>
      </c>
      <c r="N16" s="19"/>
      <c r="O16" s="19"/>
      <c r="P16" s="19"/>
      <c r="Q16" s="19"/>
      <c r="R16" s="19"/>
      <c r="S16" s="19"/>
      <c r="T16" s="19"/>
      <c r="U16" s="19"/>
      <c r="V16" s="6"/>
    </row>
    <row r="17" spans="2:22" ht="12.75">
      <c r="B17" s="6"/>
      <c r="C17" t="s">
        <v>46</v>
      </c>
      <c r="G17" s="17"/>
      <c r="I17" s="17">
        <f>I8</f>
        <v>55000</v>
      </c>
      <c r="J17" s="17"/>
      <c r="K17" s="3"/>
      <c r="L17" s="3"/>
      <c r="M17" s="17">
        <f>M8</f>
        <v>55000</v>
      </c>
      <c r="N17" s="19"/>
      <c r="O17" s="19"/>
      <c r="P17" s="19"/>
      <c r="Q17" s="19"/>
      <c r="R17" s="19"/>
      <c r="S17" s="19"/>
      <c r="T17" s="19"/>
      <c r="U17" s="19"/>
      <c r="V17" s="6"/>
    </row>
    <row r="18" spans="2:22" ht="12.75">
      <c r="B18" s="6"/>
      <c r="C18" t="s">
        <v>1</v>
      </c>
      <c r="G18" s="17"/>
      <c r="I18" s="17">
        <v>250</v>
      </c>
      <c r="J18" s="17"/>
      <c r="K18" s="17"/>
      <c r="L18" s="17"/>
      <c r="M18" s="17">
        <v>300</v>
      </c>
      <c r="N18" s="19"/>
      <c r="O18" s="19"/>
      <c r="P18" s="19"/>
      <c r="Q18" s="19"/>
      <c r="R18" s="19"/>
      <c r="S18" s="19"/>
      <c r="T18" s="19"/>
      <c r="U18" s="19"/>
      <c r="V18" s="6"/>
    </row>
    <row r="19" spans="2:22" ht="12.75">
      <c r="B19" s="6"/>
      <c r="C19" t="s">
        <v>2</v>
      </c>
      <c r="G19" s="17"/>
      <c r="I19" s="17">
        <v>250</v>
      </c>
      <c r="J19" s="17"/>
      <c r="K19" s="17"/>
      <c r="L19" s="17"/>
      <c r="M19" s="17">
        <v>300</v>
      </c>
      <c r="N19" s="19"/>
      <c r="O19" s="19"/>
      <c r="P19" s="19"/>
      <c r="Q19" s="19"/>
      <c r="R19" s="19"/>
      <c r="S19" s="19"/>
      <c r="T19" s="19"/>
      <c r="U19" s="19"/>
      <c r="V19" s="6"/>
    </row>
    <row r="20" spans="2:22" ht="12.75">
      <c r="B20" s="6"/>
      <c r="C20" t="s">
        <v>63</v>
      </c>
      <c r="G20" s="17"/>
      <c r="I20" s="17">
        <v>975</v>
      </c>
      <c r="J20" s="17"/>
      <c r="K20" s="17"/>
      <c r="L20" s="17"/>
      <c r="M20" s="17">
        <v>995</v>
      </c>
      <c r="N20" s="19"/>
      <c r="O20" s="19"/>
      <c r="P20" s="19"/>
      <c r="Q20" s="19"/>
      <c r="R20" s="19"/>
      <c r="S20" s="19"/>
      <c r="T20" s="19"/>
      <c r="U20" s="19"/>
      <c r="V20" s="6"/>
    </row>
    <row r="21" spans="2:22" ht="12.75">
      <c r="B21" s="6"/>
      <c r="C21" t="s">
        <v>62</v>
      </c>
      <c r="G21" s="17"/>
      <c r="H21" s="2"/>
      <c r="I21" s="17">
        <v>3143</v>
      </c>
      <c r="J21" s="17"/>
      <c r="K21" s="17"/>
      <c r="L21" s="17"/>
      <c r="M21" s="17">
        <v>3170</v>
      </c>
      <c r="N21" s="19"/>
      <c r="O21" s="19"/>
      <c r="P21" s="19"/>
      <c r="Q21" s="19"/>
      <c r="R21" s="19"/>
      <c r="S21" s="19"/>
      <c r="T21" s="19"/>
      <c r="U21" s="19"/>
      <c r="V21" s="6"/>
    </row>
    <row r="22" spans="2:22" ht="12.75">
      <c r="B22" s="6"/>
      <c r="C22" t="s">
        <v>59</v>
      </c>
      <c r="G22" s="17"/>
      <c r="H22" s="2"/>
      <c r="I22" s="17">
        <v>4000</v>
      </c>
      <c r="J22" s="17"/>
      <c r="K22" s="17"/>
      <c r="L22" s="17"/>
      <c r="M22" s="17">
        <f>506.6</f>
        <v>506.6</v>
      </c>
      <c r="N22" s="19"/>
      <c r="O22" s="19"/>
      <c r="P22" s="19"/>
      <c r="Q22" s="19"/>
      <c r="R22" s="19"/>
      <c r="S22" s="19"/>
      <c r="T22" s="19"/>
      <c r="U22" s="19"/>
      <c r="V22" s="6"/>
    </row>
    <row r="23" spans="2:22" ht="12.75">
      <c r="B23" s="6"/>
      <c r="C23" t="s">
        <v>3</v>
      </c>
      <c r="G23" s="17"/>
      <c r="I23" s="17">
        <v>5100</v>
      </c>
      <c r="J23" s="17"/>
      <c r="K23" s="17"/>
      <c r="L23" s="17"/>
      <c r="M23" s="17">
        <v>5400</v>
      </c>
      <c r="N23" s="19"/>
      <c r="O23" s="19"/>
      <c r="P23" s="19"/>
      <c r="Q23" s="19"/>
      <c r="R23" s="19"/>
      <c r="S23" s="19"/>
      <c r="T23" s="19"/>
      <c r="U23" s="19"/>
      <c r="V23" s="6"/>
    </row>
    <row r="24" spans="2:22" ht="12.75">
      <c r="B24" s="6"/>
      <c r="C24" t="s">
        <v>4</v>
      </c>
      <c r="G24" s="17"/>
      <c r="H24" s="2"/>
      <c r="I24" s="17">
        <v>300</v>
      </c>
      <c r="J24" s="17"/>
      <c r="K24" s="17"/>
      <c r="L24" s="17"/>
      <c r="M24" s="17">
        <v>309</v>
      </c>
      <c r="N24" s="19"/>
      <c r="O24" s="19"/>
      <c r="P24" s="19"/>
      <c r="Q24" s="19"/>
      <c r="R24" s="19"/>
      <c r="S24" s="19"/>
      <c r="T24" s="19"/>
      <c r="U24" s="19"/>
      <c r="V24" s="6"/>
    </row>
    <row r="25" spans="2:22" ht="12.75">
      <c r="B25" s="6"/>
      <c r="C25" t="s">
        <v>5</v>
      </c>
      <c r="G25" s="19"/>
      <c r="I25" s="17">
        <v>2000</v>
      </c>
      <c r="J25" s="17"/>
      <c r="K25" s="17"/>
      <c r="L25" s="17"/>
      <c r="M25" s="17">
        <v>2000</v>
      </c>
      <c r="N25" s="19"/>
      <c r="O25" s="19"/>
      <c r="P25" s="19"/>
      <c r="Q25" s="19"/>
      <c r="R25" s="19"/>
      <c r="S25" s="19"/>
      <c r="T25" s="19"/>
      <c r="U25" s="19"/>
      <c r="V25" s="6"/>
    </row>
    <row r="26" spans="2:22" ht="12.75">
      <c r="B26" s="6"/>
      <c r="C26" s="5" t="s">
        <v>6</v>
      </c>
      <c r="D26" s="5"/>
      <c r="E26" s="5"/>
      <c r="F26" s="5"/>
      <c r="G26" s="18"/>
      <c r="H26" s="6"/>
      <c r="I26" s="18">
        <v>500</v>
      </c>
      <c r="J26" s="19"/>
      <c r="K26" s="19"/>
      <c r="L26" s="19"/>
      <c r="M26" s="18">
        <v>520</v>
      </c>
      <c r="N26" s="19"/>
      <c r="O26" s="19"/>
      <c r="P26" s="19"/>
      <c r="Q26" s="19"/>
      <c r="R26" s="19"/>
      <c r="S26" s="19"/>
      <c r="T26" s="19"/>
      <c r="U26" s="19"/>
      <c r="V26" s="6"/>
    </row>
    <row r="27" spans="2:22" ht="12.75">
      <c r="B27" s="6"/>
      <c r="C27" t="s">
        <v>42</v>
      </c>
      <c r="G27" s="19"/>
      <c r="I27" s="19">
        <f>SUM(I15:I26)</f>
        <v>108200</v>
      </c>
      <c r="J27" s="19"/>
      <c r="K27" s="19"/>
      <c r="L27" s="19"/>
      <c r="M27" s="19">
        <f>SUM(M15:M26)</f>
        <v>106921.6</v>
      </c>
      <c r="N27" s="19"/>
      <c r="O27" s="19"/>
      <c r="P27" s="19"/>
      <c r="Q27" s="19"/>
      <c r="R27" s="19"/>
      <c r="S27" s="19"/>
      <c r="T27" s="19"/>
      <c r="U27" s="19"/>
      <c r="V27" s="6"/>
    </row>
    <row r="28" spans="2:22" ht="12.75">
      <c r="B28" s="6"/>
      <c r="G28" s="17"/>
      <c r="I28" s="17"/>
      <c r="J28" s="17"/>
      <c r="K28" s="17"/>
      <c r="L28" s="17"/>
      <c r="M28" s="17"/>
      <c r="N28" s="19"/>
      <c r="O28" s="19"/>
      <c r="P28" s="19"/>
      <c r="Q28" s="19"/>
      <c r="R28" s="19"/>
      <c r="S28" s="19"/>
      <c r="T28" s="19"/>
      <c r="U28" s="19"/>
      <c r="V28" s="6"/>
    </row>
    <row r="29" spans="2:22" ht="15" thickBot="1">
      <c r="B29" s="6"/>
      <c r="C29" s="16" t="s">
        <v>47</v>
      </c>
      <c r="D29" s="5"/>
      <c r="E29" s="5"/>
      <c r="G29" s="19"/>
      <c r="I29" s="21">
        <f>I10-I27</f>
        <v>24939.600000000006</v>
      </c>
      <c r="J29" s="19"/>
      <c r="K29" s="19"/>
      <c r="L29" s="19"/>
      <c r="M29" s="21">
        <f>M10-M27</f>
        <v>29674.399999999994</v>
      </c>
      <c r="N29" s="19"/>
      <c r="O29" s="19"/>
      <c r="P29" s="19"/>
      <c r="Q29" s="19"/>
      <c r="R29" s="19"/>
      <c r="S29" s="19"/>
      <c r="T29" s="19"/>
      <c r="U29" s="19"/>
      <c r="V29" s="6"/>
    </row>
    <row r="30" spans="2:22" ht="13.5" thickTop="1">
      <c r="B30" s="6"/>
      <c r="G30" s="17"/>
      <c r="I30" s="17"/>
      <c r="J30" s="17"/>
      <c r="K30" s="17"/>
      <c r="L30" s="17"/>
      <c r="M30" s="17"/>
      <c r="N30" s="19"/>
      <c r="O30" s="19"/>
      <c r="P30" s="19"/>
      <c r="Q30" s="19"/>
      <c r="R30" s="19"/>
      <c r="S30" s="19"/>
      <c r="T30" s="19"/>
      <c r="U30" s="19"/>
      <c r="V30" s="6"/>
    </row>
    <row r="31" spans="2:22" ht="14.25">
      <c r="B31" s="6"/>
      <c r="C31" s="16" t="s">
        <v>48</v>
      </c>
      <c r="D31" s="5"/>
      <c r="E31" s="5"/>
      <c r="G31" s="17"/>
      <c r="I31" s="17"/>
      <c r="J31" s="17"/>
      <c r="K31" s="17"/>
      <c r="L31" s="17"/>
      <c r="M31" s="17"/>
      <c r="N31" s="19"/>
      <c r="O31" s="19"/>
      <c r="P31" s="19"/>
      <c r="Q31" s="19"/>
      <c r="R31" s="19"/>
      <c r="S31" s="19"/>
      <c r="T31" s="19"/>
      <c r="U31" s="19"/>
      <c r="V31" s="6"/>
    </row>
    <row r="32" spans="2:22" ht="12.75">
      <c r="B32" s="6"/>
      <c r="C32" t="s">
        <v>7</v>
      </c>
      <c r="G32" s="17"/>
      <c r="I32" s="17">
        <v>2135</v>
      </c>
      <c r="J32" s="17"/>
      <c r="K32" s="17"/>
      <c r="L32" s="17"/>
      <c r="M32" s="17">
        <v>2217</v>
      </c>
      <c r="N32" s="19"/>
      <c r="O32" s="19"/>
      <c r="P32" s="19"/>
      <c r="Q32" s="19"/>
      <c r="R32" s="19"/>
      <c r="S32" s="19"/>
      <c r="T32" s="19"/>
      <c r="U32" s="19"/>
      <c r="V32" s="6"/>
    </row>
    <row r="33" spans="2:22" ht="12.75">
      <c r="B33" s="6"/>
      <c r="C33" s="6" t="s">
        <v>8</v>
      </c>
      <c r="D33" s="6"/>
      <c r="E33" s="6"/>
      <c r="F33" s="6"/>
      <c r="G33" s="19"/>
      <c r="I33" s="19">
        <f>-G54*0.03</f>
        <v>-6601.8</v>
      </c>
      <c r="J33" s="19"/>
      <c r="K33" s="19"/>
      <c r="L33" s="19"/>
      <c r="M33" s="19">
        <f>-I54*0.05</f>
        <v>-9503</v>
      </c>
      <c r="N33" s="19"/>
      <c r="O33" s="19"/>
      <c r="P33" s="19"/>
      <c r="Q33" s="19"/>
      <c r="R33" s="19"/>
      <c r="S33" s="19"/>
      <c r="T33" s="19"/>
      <c r="U33" s="19"/>
      <c r="V33" s="6"/>
    </row>
    <row r="34" spans="2:22" ht="12.75">
      <c r="B34" s="6"/>
      <c r="C34" s="5" t="s">
        <v>35</v>
      </c>
      <c r="D34" s="5"/>
      <c r="E34" s="5"/>
      <c r="F34" s="5"/>
      <c r="G34" s="18">
        <v>10000</v>
      </c>
      <c r="I34" s="18">
        <v>-30000</v>
      </c>
      <c r="J34" s="19"/>
      <c r="K34" s="19">
        <v>10000</v>
      </c>
      <c r="L34" s="19"/>
      <c r="M34" s="18">
        <v>-30000</v>
      </c>
      <c r="N34" s="19"/>
      <c r="O34" s="19"/>
      <c r="P34" s="19"/>
      <c r="Q34" s="19"/>
      <c r="R34" s="19"/>
      <c r="S34" s="19"/>
      <c r="T34" s="19"/>
      <c r="U34" s="19"/>
      <c r="V34" s="6"/>
    </row>
    <row r="35" spans="2:22" ht="12.75">
      <c r="B35" s="6"/>
      <c r="C35" t="s">
        <v>43</v>
      </c>
      <c r="G35" s="20"/>
      <c r="I35" s="17">
        <f>SUM(I32:I34)</f>
        <v>-34466.8</v>
      </c>
      <c r="J35" s="17"/>
      <c r="K35" s="17"/>
      <c r="L35" s="17"/>
      <c r="M35" s="17">
        <f>SUM(M32:M34)</f>
        <v>-37286</v>
      </c>
      <c r="N35" s="19"/>
      <c r="O35" s="19"/>
      <c r="P35" s="19"/>
      <c r="Q35" s="19"/>
      <c r="R35" s="19"/>
      <c r="S35" s="19"/>
      <c r="T35" s="19"/>
      <c r="U35" s="19"/>
      <c r="V35" s="6"/>
    </row>
    <row r="36" spans="2:22" ht="12.75">
      <c r="B36" s="6"/>
      <c r="G36" s="19"/>
      <c r="I36" s="17"/>
      <c r="J36" s="17"/>
      <c r="K36" s="17"/>
      <c r="L36" s="17"/>
      <c r="M36" s="17"/>
      <c r="N36" s="19"/>
      <c r="O36" s="19"/>
      <c r="P36" s="19"/>
      <c r="Q36" s="19"/>
      <c r="R36" s="19"/>
      <c r="S36" s="19"/>
      <c r="T36" s="19"/>
      <c r="U36" s="19"/>
      <c r="V36" s="6"/>
    </row>
    <row r="37" spans="2:22" ht="15" thickBot="1">
      <c r="B37" s="6"/>
      <c r="C37" s="16" t="s">
        <v>49</v>
      </c>
      <c r="D37" s="5"/>
      <c r="E37" s="5"/>
      <c r="G37" s="19"/>
      <c r="I37" s="21">
        <f>I29+I35</f>
        <v>-9527.199999999997</v>
      </c>
      <c r="J37" s="19"/>
      <c r="K37" s="19"/>
      <c r="L37" s="19"/>
      <c r="M37" s="21">
        <f>M29+M35</f>
        <v>-7611.600000000006</v>
      </c>
      <c r="N37" s="19"/>
      <c r="O37" s="19"/>
      <c r="P37" s="19"/>
      <c r="Q37" s="19"/>
      <c r="R37" s="19"/>
      <c r="S37" s="19"/>
      <c r="T37" s="19"/>
      <c r="U37" s="19"/>
      <c r="V37" s="6"/>
    </row>
    <row r="38" spans="2:22" ht="13.5" thickTop="1">
      <c r="B38" s="6"/>
      <c r="G38" s="17"/>
      <c r="I38" s="17"/>
      <c r="J38" s="17"/>
      <c r="K38" s="17"/>
      <c r="L38" s="17"/>
      <c r="M38" s="17"/>
      <c r="N38" s="19"/>
      <c r="O38" s="19"/>
      <c r="P38" s="19"/>
      <c r="Q38" s="19"/>
      <c r="R38" s="19"/>
      <c r="S38" s="19"/>
      <c r="T38" s="19"/>
      <c r="U38" s="19"/>
      <c r="V38" s="6"/>
    </row>
    <row r="39" spans="2:22" ht="12.75">
      <c r="B39" s="6"/>
      <c r="C39" t="s">
        <v>56</v>
      </c>
      <c r="F39" s="2">
        <v>2</v>
      </c>
      <c r="G39" s="17"/>
      <c r="I39" s="17"/>
      <c r="J39" s="17"/>
      <c r="K39" s="17"/>
      <c r="L39" s="17"/>
      <c r="M39" s="17"/>
      <c r="N39" s="19"/>
      <c r="O39" s="19"/>
      <c r="P39" s="19"/>
      <c r="Q39" s="19"/>
      <c r="R39" s="19"/>
      <c r="S39" s="19"/>
      <c r="T39" s="19"/>
      <c r="U39" s="19"/>
      <c r="V39" s="6"/>
    </row>
    <row r="40" spans="2:22" ht="12.75">
      <c r="B40" s="6"/>
      <c r="C40" t="s">
        <v>57</v>
      </c>
      <c r="F40" s="2">
        <v>7</v>
      </c>
      <c r="G40" s="17"/>
      <c r="I40" s="17"/>
      <c r="J40" s="17"/>
      <c r="K40" s="17"/>
      <c r="L40" s="17"/>
      <c r="M40" s="17"/>
      <c r="N40" s="19"/>
      <c r="O40" s="19"/>
      <c r="P40" s="19"/>
      <c r="Q40" s="19"/>
      <c r="R40" s="19"/>
      <c r="S40" s="19"/>
      <c r="T40" s="19"/>
      <c r="U40" s="19"/>
      <c r="V40" s="6"/>
    </row>
    <row r="41" spans="2:22" ht="12.75">
      <c r="B41" s="6"/>
      <c r="C41" s="5" t="s">
        <v>61</v>
      </c>
      <c r="D41" s="5"/>
      <c r="E41" s="5"/>
      <c r="F41" s="2">
        <v>12.5</v>
      </c>
      <c r="G41" s="19"/>
      <c r="I41" s="18"/>
      <c r="J41" s="19"/>
      <c r="K41" s="19"/>
      <c r="L41" s="19"/>
      <c r="M41" s="18"/>
      <c r="N41" s="19"/>
      <c r="O41" s="19"/>
      <c r="P41" s="19"/>
      <c r="Q41" s="19"/>
      <c r="R41" s="19"/>
      <c r="S41" s="19"/>
      <c r="T41" s="19"/>
      <c r="U41" s="19"/>
      <c r="V41" s="6"/>
    </row>
    <row r="42" spans="2:22" ht="12.75">
      <c r="B42" s="6"/>
      <c r="C42" t="s">
        <v>41</v>
      </c>
      <c r="G42" s="19"/>
      <c r="I42" s="17">
        <v>40000</v>
      </c>
      <c r="J42" s="17"/>
      <c r="K42" s="19"/>
      <c r="L42" s="19"/>
      <c r="M42" s="17">
        <v>40000</v>
      </c>
      <c r="N42" s="19"/>
      <c r="O42" s="19"/>
      <c r="P42" s="19"/>
      <c r="Q42" s="19"/>
      <c r="R42" s="19"/>
      <c r="S42" s="19"/>
      <c r="T42" s="19"/>
      <c r="U42" s="19"/>
      <c r="V42" s="6"/>
    </row>
    <row r="43" spans="2:22" ht="12.75">
      <c r="B43" s="6"/>
      <c r="F43" s="3"/>
      <c r="I43" s="17"/>
      <c r="J43" s="17"/>
      <c r="K43" s="19"/>
      <c r="L43" s="19"/>
      <c r="M43" s="17"/>
      <c r="N43" s="19"/>
      <c r="O43" s="19"/>
      <c r="P43" s="19"/>
      <c r="Q43" s="19"/>
      <c r="R43" s="19"/>
      <c r="S43" s="19"/>
      <c r="T43" s="19"/>
      <c r="U43" s="19"/>
      <c r="V43" s="6"/>
    </row>
    <row r="44" spans="2:22" ht="15" thickBot="1">
      <c r="B44" s="6"/>
      <c r="C44" s="16" t="s">
        <v>50</v>
      </c>
      <c r="D44" s="5"/>
      <c r="E44" s="5"/>
      <c r="F44" s="3"/>
      <c r="G44" s="19"/>
      <c r="I44" s="21">
        <f>I37-I42</f>
        <v>-49527.2</v>
      </c>
      <c r="J44" s="19"/>
      <c r="K44" s="19"/>
      <c r="L44" s="19"/>
      <c r="M44" s="21">
        <f>M37-M42</f>
        <v>-47611.600000000006</v>
      </c>
      <c r="N44" s="19"/>
      <c r="O44" s="19"/>
      <c r="P44" s="19"/>
      <c r="Q44" s="19"/>
      <c r="R44" s="19"/>
      <c r="S44" s="19"/>
      <c r="T44" s="19"/>
      <c r="U44" s="19"/>
      <c r="V44" s="6"/>
    </row>
    <row r="45" spans="2:22" ht="12" customHeight="1" thickTop="1">
      <c r="B45" s="6"/>
      <c r="F45" s="3"/>
      <c r="I45" s="17"/>
      <c r="J45" s="17"/>
      <c r="K45" s="19"/>
      <c r="L45" s="19"/>
      <c r="M45" s="17"/>
      <c r="N45" s="19"/>
      <c r="O45" s="19"/>
      <c r="P45" s="19"/>
      <c r="Q45" s="19"/>
      <c r="R45" s="19"/>
      <c r="S45" s="19"/>
      <c r="T45" s="19"/>
      <c r="U45" s="19"/>
      <c r="V45" s="6"/>
    </row>
    <row r="46" spans="2:22" ht="12" customHeight="1">
      <c r="B46" s="6"/>
      <c r="C46" t="s">
        <v>37</v>
      </c>
      <c r="F46" s="2" t="s">
        <v>38</v>
      </c>
      <c r="G46" s="2"/>
      <c r="I46" s="18">
        <f>G47</f>
        <v>89635</v>
      </c>
      <c r="J46" s="19"/>
      <c r="K46" s="19"/>
      <c r="L46" s="19"/>
      <c r="M46" s="18">
        <f>I50</f>
        <v>80107.8</v>
      </c>
      <c r="N46" s="19"/>
      <c r="O46" s="19"/>
      <c r="P46" s="19"/>
      <c r="Q46" s="19"/>
      <c r="R46" s="19"/>
      <c r="S46" s="19"/>
      <c r="T46" s="19"/>
      <c r="U46" s="19"/>
      <c r="V46" s="6"/>
    </row>
    <row r="47" spans="2:22" ht="12" customHeight="1">
      <c r="B47" s="6"/>
      <c r="D47" t="s">
        <v>58</v>
      </c>
      <c r="E47" s="25" t="s">
        <v>67</v>
      </c>
      <c r="F47" s="2"/>
      <c r="G47" s="32">
        <v>89635</v>
      </c>
      <c r="I47" s="17"/>
      <c r="J47" s="17"/>
      <c r="K47" s="19"/>
      <c r="L47" s="19"/>
      <c r="M47" s="17"/>
      <c r="N47" s="19"/>
      <c r="O47" s="19"/>
      <c r="P47" s="19"/>
      <c r="Q47" s="19"/>
      <c r="R47" s="19"/>
      <c r="S47" s="19"/>
      <c r="T47" s="19"/>
      <c r="U47" s="19"/>
      <c r="V47" s="6"/>
    </row>
    <row r="48" spans="2:22" ht="12" customHeight="1">
      <c r="B48" s="6"/>
      <c r="C48" t="s">
        <v>60</v>
      </c>
      <c r="F48" s="2" t="s">
        <v>36</v>
      </c>
      <c r="G48" s="12"/>
      <c r="I48" s="18">
        <v>9539</v>
      </c>
      <c r="J48" s="19"/>
      <c r="K48" s="19"/>
      <c r="L48" s="19"/>
      <c r="M48" s="18">
        <f>I48</f>
        <v>9539</v>
      </c>
      <c r="N48" s="19"/>
      <c r="O48" s="19"/>
      <c r="P48" s="19"/>
      <c r="Q48" s="19"/>
      <c r="R48" s="19"/>
      <c r="S48" s="19"/>
      <c r="T48" s="19"/>
      <c r="U48" s="19"/>
      <c r="V48" s="6"/>
    </row>
    <row r="49" spans="2:22" ht="12" customHeight="1">
      <c r="B49" s="6"/>
      <c r="F49" s="2"/>
      <c r="G49" s="2"/>
      <c r="I49" s="17"/>
      <c r="J49" s="17"/>
      <c r="K49" s="19"/>
      <c r="L49" s="19"/>
      <c r="M49" s="17"/>
      <c r="N49" s="19"/>
      <c r="O49" s="19"/>
      <c r="P49" s="19"/>
      <c r="Q49" s="19"/>
      <c r="R49" s="19"/>
      <c r="S49" s="19"/>
      <c r="T49" s="19"/>
      <c r="U49" s="19"/>
      <c r="V49" s="6"/>
    </row>
    <row r="50" spans="2:22" ht="12" customHeight="1">
      <c r="B50" s="6"/>
      <c r="C50" t="s">
        <v>54</v>
      </c>
      <c r="F50" s="2" t="s">
        <v>36</v>
      </c>
      <c r="G50" s="12"/>
      <c r="H50" s="6"/>
      <c r="I50" s="18">
        <f>I46+I37</f>
        <v>80107.8</v>
      </c>
      <c r="J50" s="19"/>
      <c r="K50" s="19"/>
      <c r="L50" s="19"/>
      <c r="M50" s="18">
        <f>M46+M37</f>
        <v>72496.2</v>
      </c>
      <c r="N50" s="19"/>
      <c r="O50" s="19"/>
      <c r="P50" s="19"/>
      <c r="Q50" s="19"/>
      <c r="R50" s="19"/>
      <c r="S50" s="19"/>
      <c r="T50" s="19"/>
      <c r="U50" s="19"/>
      <c r="V50" s="6"/>
    </row>
    <row r="51" spans="2:22" ht="12" customHeight="1">
      <c r="B51" s="6"/>
      <c r="F51" s="2"/>
      <c r="G51" s="12"/>
      <c r="I51" s="17"/>
      <c r="J51" s="17"/>
      <c r="K51" s="19"/>
      <c r="L51" s="19"/>
      <c r="M51" s="17"/>
      <c r="N51" s="19"/>
      <c r="O51" s="19"/>
      <c r="P51" s="19"/>
      <c r="Q51" s="19"/>
      <c r="R51" s="19"/>
      <c r="S51" s="19"/>
      <c r="T51" s="19"/>
      <c r="U51" s="19"/>
      <c r="V51" s="6"/>
    </row>
    <row r="52" spans="2:22" ht="12" customHeight="1" thickBot="1">
      <c r="B52" s="6"/>
      <c r="C52" t="s">
        <v>64</v>
      </c>
      <c r="F52" s="2" t="s">
        <v>36</v>
      </c>
      <c r="G52" s="12"/>
      <c r="H52" s="6"/>
      <c r="I52" s="21">
        <f>SUM(I48:I51)</f>
        <v>89646.8</v>
      </c>
      <c r="J52" s="19"/>
      <c r="K52" s="19"/>
      <c r="L52" s="19"/>
      <c r="M52" s="21">
        <f>SUM(M48:M51)</f>
        <v>82035.2</v>
      </c>
      <c r="N52" s="19"/>
      <c r="O52" s="19"/>
      <c r="P52" s="19"/>
      <c r="Q52" s="19"/>
      <c r="R52" s="19"/>
      <c r="S52" s="19"/>
      <c r="T52" s="19"/>
      <c r="U52" s="19"/>
      <c r="V52" s="6"/>
    </row>
    <row r="53" spans="2:22" ht="12" customHeight="1" thickTop="1">
      <c r="B53" s="6"/>
      <c r="I53" s="17"/>
      <c r="J53" s="17"/>
      <c r="K53" s="19"/>
      <c r="L53" s="19"/>
      <c r="M53" s="17"/>
      <c r="N53" s="19"/>
      <c r="O53" s="19"/>
      <c r="P53" s="19"/>
      <c r="Q53" s="19"/>
      <c r="R53" s="19"/>
      <c r="S53" s="19"/>
      <c r="T53" s="19"/>
      <c r="U53" s="19"/>
      <c r="V53" s="6"/>
    </row>
    <row r="54" spans="2:22" ht="12" customHeight="1">
      <c r="B54" s="6"/>
      <c r="C54" t="s">
        <v>45</v>
      </c>
      <c r="D54" t="s">
        <v>52</v>
      </c>
      <c r="G54">
        <v>220060</v>
      </c>
      <c r="H54" s="3"/>
      <c r="I54" s="17">
        <f>G54+I34</f>
        <v>190060</v>
      </c>
      <c r="J54" s="17"/>
      <c r="K54" s="17"/>
      <c r="L54" s="17"/>
      <c r="M54" s="17">
        <f>I54+M34</f>
        <v>160060</v>
      </c>
      <c r="N54" s="19"/>
      <c r="O54" s="19"/>
      <c r="P54" s="19"/>
      <c r="Q54" s="19"/>
      <c r="R54" s="19"/>
      <c r="S54" s="19"/>
      <c r="T54" s="19"/>
      <c r="U54" s="19"/>
      <c r="V54" s="6"/>
    </row>
    <row r="55" ht="12.75">
      <c r="B55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19"/>
      <c r="J57" s="19"/>
      <c r="K57" s="19"/>
      <c r="L57" s="19"/>
      <c r="M57" s="19"/>
      <c r="N57" s="19"/>
      <c r="O57" s="19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2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  <c r="Q63" s="6"/>
      <c r="R63" s="24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  <c r="Q64" s="6"/>
      <c r="R64" s="12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6"/>
      <c r="R65" s="7"/>
      <c r="S65" s="7"/>
      <c r="T65" s="6"/>
      <c r="U65" s="6"/>
      <c r="V65" s="7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  <c r="Q66" s="6"/>
      <c r="R66" s="7"/>
      <c r="S66" s="7"/>
      <c r="T66" s="7"/>
      <c r="U66" s="6"/>
      <c r="V66" s="7"/>
    </row>
    <row r="67" spans="1:22" ht="12.75">
      <c r="A67" s="6"/>
      <c r="B67" s="6"/>
      <c r="C67" s="6"/>
      <c r="D67" s="6"/>
      <c r="E67" s="19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  <c r="Q67" s="6"/>
      <c r="R67" s="7"/>
      <c r="S67" s="7"/>
      <c r="T67" s="7"/>
      <c r="U67" s="6"/>
      <c r="V67" s="7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6"/>
      <c r="R68" s="7"/>
      <c r="S68" s="27"/>
      <c r="T68" s="7"/>
      <c r="U68" s="6"/>
      <c r="V68" s="6"/>
    </row>
    <row r="69" spans="1:22" ht="12.75">
      <c r="A69" s="6"/>
      <c r="B69" s="6"/>
      <c r="C69" s="6"/>
      <c r="D69" s="6"/>
      <c r="E69" s="19"/>
      <c r="F69" s="19"/>
      <c r="G69" s="19"/>
      <c r="H69" s="6"/>
      <c r="I69" s="6"/>
      <c r="J69" s="6"/>
      <c r="K69" s="6"/>
      <c r="L69" s="6"/>
      <c r="M69" s="6"/>
      <c r="N69" s="6"/>
      <c r="O69" s="19"/>
      <c r="P69" s="7"/>
      <c r="Q69" s="6"/>
      <c r="R69" s="6"/>
      <c r="S69" s="27"/>
      <c r="T69" s="7"/>
      <c r="U69" s="6"/>
      <c r="V69" s="6"/>
    </row>
    <row r="70" spans="1:22" ht="12.75">
      <c r="A70" s="6"/>
      <c r="B70" s="6"/>
      <c r="C70" s="6"/>
      <c r="D70" s="6"/>
      <c r="E70" s="19"/>
      <c r="F70" s="19"/>
      <c r="G70" s="19"/>
      <c r="H70" s="6"/>
      <c r="I70" s="6"/>
      <c r="J70" s="6"/>
      <c r="K70" s="6"/>
      <c r="L70" s="6"/>
      <c r="M70" s="6"/>
      <c r="N70" s="6"/>
      <c r="O70" s="19"/>
      <c r="P70" s="7"/>
      <c r="Q70" s="6"/>
      <c r="R70" s="7"/>
      <c r="S70" s="6"/>
      <c r="T70" s="6"/>
      <c r="U70" s="6"/>
      <c r="V70" s="6"/>
    </row>
    <row r="71" spans="1:23" ht="12.75">
      <c r="A71" s="6"/>
      <c r="B71" s="6"/>
      <c r="C71" s="6"/>
      <c r="D71" s="6"/>
      <c r="E71" s="19"/>
      <c r="F71" s="19"/>
      <c r="G71" s="19"/>
      <c r="H71" s="6"/>
      <c r="I71" s="6"/>
      <c r="J71" s="6"/>
      <c r="K71" s="6"/>
      <c r="L71" s="6"/>
      <c r="M71" s="6"/>
      <c r="N71" s="6"/>
      <c r="O71" s="19"/>
      <c r="P71" s="7"/>
      <c r="Q71" s="6"/>
      <c r="R71" s="7"/>
      <c r="S71" s="6"/>
      <c r="T71" s="7"/>
      <c r="U71" s="6"/>
      <c r="V71" s="7"/>
      <c r="W71" s="3"/>
    </row>
    <row r="72" spans="1:23" ht="12.75">
      <c r="A72" s="6"/>
      <c r="B72" s="6"/>
      <c r="C72" s="6"/>
      <c r="D72" s="6"/>
      <c r="E72" s="19"/>
      <c r="F72" s="6"/>
      <c r="G72" s="19"/>
      <c r="H72" s="6"/>
      <c r="I72" s="6"/>
      <c r="J72" s="6"/>
      <c r="K72" s="6"/>
      <c r="L72" s="6"/>
      <c r="M72" s="6"/>
      <c r="N72" s="6"/>
      <c r="O72" s="6"/>
      <c r="P72" s="7"/>
      <c r="Q72" s="6"/>
      <c r="R72" s="7"/>
      <c r="S72" s="6"/>
      <c r="T72" s="7"/>
      <c r="U72" s="6"/>
      <c r="V72" s="7"/>
      <c r="W72" s="3"/>
    </row>
    <row r="73" spans="1:22" ht="12.75">
      <c r="A73" s="6"/>
      <c r="B73" s="6"/>
      <c r="C73" s="6"/>
      <c r="D73" s="6"/>
      <c r="E73" s="19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  <c r="Q73" s="6"/>
      <c r="R73" s="7"/>
      <c r="S73" s="12"/>
      <c r="T73" s="7"/>
      <c r="U73" s="6"/>
      <c r="V73" s="6"/>
    </row>
    <row r="74" spans="1:22" ht="12.75">
      <c r="A74" s="6"/>
      <c r="B74" s="6"/>
      <c r="C74" s="6"/>
      <c r="D74" s="6"/>
      <c r="E74" s="19"/>
      <c r="F74" s="1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27"/>
      <c r="U74" s="6"/>
      <c r="V74" s="27"/>
    </row>
    <row r="75" spans="1:22" ht="12.75">
      <c r="A75" s="6"/>
      <c r="B75" s="6"/>
      <c r="C75" s="6"/>
      <c r="D75" s="6"/>
      <c r="E75" s="19"/>
      <c r="F75" s="1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6"/>
      <c r="T75" s="7"/>
      <c r="U75" s="7"/>
      <c r="V75" s="7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"/>
    </row>
    <row r="77" spans="1:23" ht="12.75">
      <c r="A77" s="6"/>
      <c r="B77" s="6"/>
      <c r="C77" s="6"/>
      <c r="D77" s="6"/>
      <c r="E77" s="19"/>
      <c r="F77" s="19"/>
      <c r="G77" s="19"/>
      <c r="H77" s="6"/>
      <c r="I77" s="26"/>
      <c r="J77" s="26"/>
      <c r="K77" s="26"/>
      <c r="L77" s="26"/>
      <c r="M77" s="12"/>
      <c r="N77" s="12"/>
      <c r="O77" s="6"/>
      <c r="P77" s="6"/>
      <c r="Q77" s="6"/>
      <c r="R77" s="7"/>
      <c r="S77" s="6"/>
      <c r="T77" s="7"/>
      <c r="U77" s="6"/>
      <c r="V77" s="7"/>
      <c r="W77" s="3"/>
    </row>
    <row r="78" spans="1:22" ht="12.75">
      <c r="A78" s="6"/>
      <c r="B78" s="6"/>
      <c r="C78" s="6"/>
      <c r="D78" s="6"/>
      <c r="E78" s="19"/>
      <c r="F78" s="19"/>
      <c r="G78" s="6"/>
      <c r="H78" s="6"/>
      <c r="I78" s="7"/>
      <c r="J78" s="7"/>
      <c r="K78" s="7"/>
      <c r="L78" s="7"/>
      <c r="M78" s="6"/>
      <c r="N78" s="6"/>
      <c r="O78" s="6"/>
      <c r="P78" s="6"/>
      <c r="Q78" s="6"/>
      <c r="R78" s="6"/>
      <c r="S78" s="6"/>
      <c r="T78" s="6"/>
      <c r="U78" s="6"/>
      <c r="V78" s="7"/>
    </row>
    <row r="79" spans="1:22" ht="12.75">
      <c r="A79" s="6"/>
      <c r="B79" s="6"/>
      <c r="C79" s="24"/>
      <c r="D79" s="6"/>
      <c r="E79" s="19"/>
      <c r="F79" s="1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1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19"/>
      <c r="F82" s="6"/>
      <c r="G82" s="19"/>
      <c r="H82" s="6"/>
      <c r="I82" s="6"/>
      <c r="J82" s="6"/>
      <c r="K82" s="6"/>
      <c r="L82" s="6"/>
      <c r="M82" s="19"/>
      <c r="N82" s="19"/>
      <c r="O82" s="6"/>
      <c r="P82" s="7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7"/>
      <c r="Q83" s="6"/>
      <c r="R83" s="7"/>
      <c r="S83" s="6"/>
      <c r="T83" s="6"/>
      <c r="U83" s="6"/>
      <c r="V83" s="6"/>
    </row>
    <row r="84" spans="1:22" ht="12.75">
      <c r="A84" s="6"/>
      <c r="B84" s="6"/>
      <c r="C84" s="6"/>
      <c r="D84" s="30"/>
      <c r="E84" s="30"/>
      <c r="F84" s="19"/>
      <c r="G84" s="19"/>
      <c r="H84" s="6"/>
      <c r="I84" s="6"/>
      <c r="J84" s="6"/>
      <c r="K84" s="6"/>
      <c r="L84" s="6"/>
      <c r="M84" s="6"/>
      <c r="N84" s="6"/>
      <c r="O84" s="6"/>
      <c r="P84" s="7"/>
      <c r="Q84" s="6"/>
      <c r="R84" s="7"/>
      <c r="S84" s="12"/>
      <c r="T84" s="7"/>
      <c r="U84" s="6"/>
      <c r="V84" s="6"/>
    </row>
    <row r="85" spans="1:22" ht="12.75">
      <c r="A85" s="6"/>
      <c r="B85" s="6"/>
      <c r="C85" s="6"/>
      <c r="D85" s="30"/>
      <c r="E85" s="30"/>
      <c r="F85" s="19"/>
      <c r="G85" s="19"/>
      <c r="H85" s="6"/>
      <c r="I85" s="6"/>
      <c r="J85" s="6"/>
      <c r="K85" s="6"/>
      <c r="L85" s="6"/>
      <c r="M85" s="6"/>
      <c r="N85" s="6"/>
      <c r="O85" s="6"/>
      <c r="P85" s="7"/>
      <c r="Q85" s="6"/>
      <c r="R85" s="7"/>
      <c r="S85" s="6"/>
      <c r="T85" s="6"/>
      <c r="U85" s="6"/>
      <c r="V85" s="6"/>
    </row>
    <row r="86" spans="1:22" ht="12.75">
      <c r="A86" s="6"/>
      <c r="B86" s="6"/>
      <c r="C86" s="6"/>
      <c r="D86" s="6"/>
      <c r="E86" s="7"/>
      <c r="F86" s="19"/>
      <c r="G86" s="19"/>
      <c r="H86" s="6"/>
      <c r="I86" s="6"/>
      <c r="J86" s="6"/>
      <c r="K86" s="6"/>
      <c r="L86" s="6"/>
      <c r="M86" s="6"/>
      <c r="N86" s="6"/>
      <c r="O86" s="6"/>
      <c r="P86" s="7"/>
      <c r="Q86" s="6"/>
      <c r="R86" s="6"/>
      <c r="S86" s="6"/>
      <c r="T86" s="6"/>
      <c r="U86" s="7"/>
      <c r="V86" s="6"/>
    </row>
    <row r="87" spans="1:22" ht="12.75">
      <c r="A87" s="6"/>
      <c r="B87" s="6"/>
      <c r="C87" s="6"/>
      <c r="D87" s="6"/>
      <c r="E87" s="6"/>
      <c r="F87" s="19"/>
      <c r="G87" s="19"/>
      <c r="H87" s="6"/>
      <c r="I87" s="6"/>
      <c r="J87" s="6"/>
      <c r="K87" s="6"/>
      <c r="L87" s="6"/>
      <c r="M87" s="6"/>
      <c r="N87" s="6"/>
      <c r="O87" s="6"/>
      <c r="P87" s="7"/>
      <c r="Q87" s="6"/>
      <c r="R87" s="7"/>
      <c r="S87" s="7"/>
      <c r="T87" s="6"/>
      <c r="U87" s="6"/>
      <c r="V87" s="6"/>
    </row>
    <row r="88" spans="1:22" ht="12.75">
      <c r="A88" s="6"/>
      <c r="B88" s="6"/>
      <c r="C88" s="6"/>
      <c r="D88" s="30"/>
      <c r="E88" s="30"/>
      <c r="F88" s="19"/>
      <c r="G88" s="19"/>
      <c r="H88" s="6"/>
      <c r="I88" s="6"/>
      <c r="J88" s="6"/>
      <c r="K88" s="6"/>
      <c r="L88" s="6"/>
      <c r="M88" s="6"/>
      <c r="N88" s="6"/>
      <c r="O88" s="6"/>
      <c r="P88" s="7"/>
      <c r="Q88" s="6"/>
      <c r="R88" s="7"/>
      <c r="S88" s="7"/>
      <c r="T88" s="6"/>
      <c r="U88" s="6"/>
      <c r="V88" s="6"/>
    </row>
    <row r="89" spans="1:22" ht="12.75">
      <c r="A89" s="6"/>
      <c r="B89" s="6"/>
      <c r="C89" s="6"/>
      <c r="D89" s="30"/>
      <c r="E89" s="30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  <c r="Q89" s="6"/>
      <c r="R89" s="6"/>
      <c r="S89" s="6"/>
      <c r="T89" s="6"/>
      <c r="U89" s="6"/>
      <c r="V89" s="6"/>
    </row>
    <row r="90" spans="1:22" ht="12.75">
      <c r="A90" s="6"/>
      <c r="B90" s="6"/>
      <c r="C90" s="6"/>
      <c r="D90" s="30"/>
      <c r="E90" s="30"/>
      <c r="F90" s="6"/>
      <c r="G90" s="6"/>
      <c r="H90" s="6"/>
      <c r="I90" s="6"/>
      <c r="J90" s="6"/>
      <c r="K90" s="6"/>
      <c r="L90" s="6"/>
      <c r="M90" s="6"/>
      <c r="N90" s="6"/>
      <c r="O90" s="6"/>
      <c r="P90" s="24"/>
      <c r="Q90" s="6"/>
      <c r="R90" s="7"/>
      <c r="S90" s="6"/>
      <c r="T90" s="6"/>
      <c r="U90" s="6"/>
      <c r="V90" s="6"/>
    </row>
    <row r="91" spans="1:22" ht="12.75">
      <c r="A91" s="6"/>
      <c r="B91" s="6"/>
      <c r="C91" s="6"/>
      <c r="D91" s="7"/>
      <c r="E91" s="30"/>
      <c r="F91" s="6"/>
      <c r="G91" s="6"/>
      <c r="H91" s="6"/>
      <c r="I91" s="6"/>
      <c r="J91" s="6"/>
      <c r="K91" s="6"/>
      <c r="L91" s="6"/>
      <c r="M91" s="6"/>
      <c r="N91" s="6"/>
      <c r="O91" s="6"/>
      <c r="P91" s="24"/>
      <c r="Q91" s="6"/>
      <c r="R91" s="7"/>
      <c r="S91" s="6"/>
      <c r="T91" s="12"/>
      <c r="U91" s="6"/>
      <c r="V91" s="6"/>
    </row>
    <row r="92" spans="1:22" ht="12.75">
      <c r="A92" s="6"/>
      <c r="B92" s="6"/>
      <c r="C92" s="6"/>
      <c r="D92" s="7"/>
      <c r="E92" s="30"/>
      <c r="F92" s="6"/>
      <c r="G92" s="6"/>
      <c r="H92" s="6"/>
      <c r="I92" s="6"/>
      <c r="J92" s="6"/>
      <c r="K92" s="6"/>
      <c r="L92" s="6"/>
      <c r="M92" s="6"/>
      <c r="N92" s="6"/>
      <c r="O92" s="6"/>
      <c r="P92" s="24"/>
      <c r="Q92" s="6"/>
      <c r="R92" s="7"/>
      <c r="S92" s="6"/>
      <c r="T92" s="6"/>
      <c r="U92" s="6"/>
      <c r="V92" s="6"/>
    </row>
    <row r="93" spans="1:22" ht="12.75">
      <c r="A93" s="6"/>
      <c r="B93" s="6"/>
      <c r="C93" s="6"/>
      <c r="D93" s="7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19"/>
      <c r="Q93" s="6"/>
      <c r="R93" s="6"/>
      <c r="S93" s="6"/>
      <c r="T93" s="6"/>
      <c r="U93" s="6"/>
      <c r="V93" s="6"/>
    </row>
    <row r="94" spans="1:22" ht="12.75">
      <c r="A94" s="6"/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12"/>
      <c r="T94" s="6"/>
      <c r="U94" s="6"/>
      <c r="V94" s="6"/>
    </row>
    <row r="95" spans="1:2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6"/>
      <c r="T95" s="12"/>
      <c r="U95" s="6"/>
      <c r="V95" s="12"/>
    </row>
    <row r="96" spans="1:2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  <c r="S96" s="12"/>
      <c r="T96" s="6"/>
      <c r="U96" s="6"/>
      <c r="V96" s="7"/>
    </row>
    <row r="97" spans="1:22" ht="12.75">
      <c r="A97" s="6"/>
      <c r="B97" s="6"/>
      <c r="C97" s="6"/>
      <c r="D97" s="19"/>
      <c r="E97" s="1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6"/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>
      <c r="A99" s="6"/>
      <c r="B99" s="6"/>
      <c r="C99" s="6"/>
      <c r="D99" s="6"/>
      <c r="E99" s="19"/>
      <c r="F99" s="3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>
      <c r="A100" s="6"/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>
      <c r="A101" s="6"/>
      <c r="B101" s="6"/>
      <c r="C101" s="6"/>
      <c r="D101" s="1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6"/>
      <c r="T101" s="6"/>
      <c r="U101" s="6"/>
      <c r="V101" s="6"/>
    </row>
    <row r="102" spans="1:22" ht="12.75">
      <c r="A102" s="6"/>
      <c r="B102" s="6"/>
      <c r="C102" s="6"/>
      <c r="D102" s="6"/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6"/>
      <c r="T102" s="6"/>
      <c r="U102" s="6"/>
      <c r="V102" s="6"/>
    </row>
    <row r="103" spans="1:22" ht="12.75">
      <c r="A103" s="6"/>
      <c r="B103" s="6"/>
      <c r="C103" s="6"/>
      <c r="D103" s="19"/>
      <c r="E103" s="6"/>
      <c r="F103" s="19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6"/>
      <c r="T103" s="6"/>
      <c r="U103" s="6"/>
      <c r="V103" s="6"/>
    </row>
    <row r="104" spans="1:2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/>
      <c r="U104" s="6"/>
      <c r="V104" s="6"/>
    </row>
    <row r="105" spans="1:22" ht="12.75">
      <c r="A105" s="6"/>
      <c r="B105" s="6"/>
      <c r="C105" s="6"/>
      <c r="D105" s="6"/>
      <c r="E105" s="19"/>
      <c r="F105" s="19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6"/>
      <c r="T105" s="6"/>
      <c r="U105" s="6"/>
      <c r="V105" s="6"/>
    </row>
    <row r="106" spans="1:22" ht="12.75">
      <c r="A106" s="6"/>
      <c r="B106" s="6"/>
      <c r="C106" s="6"/>
      <c r="D106" s="6"/>
      <c r="E106" s="6"/>
      <c r="F106" s="3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6"/>
      <c r="T106" s="7"/>
      <c r="U106" s="6"/>
      <c r="V106" s="6"/>
    </row>
    <row r="107" spans="1:22" ht="12.75">
      <c r="A107" s="6"/>
      <c r="B107" s="6"/>
      <c r="C107" s="6"/>
      <c r="D107" s="6"/>
      <c r="E107" s="1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6"/>
      <c r="T107" s="7"/>
      <c r="U107" s="6"/>
      <c r="V107" s="6"/>
    </row>
    <row r="108" spans="1:2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6"/>
      <c r="T108" s="6"/>
      <c r="U108" s="6"/>
      <c r="V108" s="6"/>
    </row>
    <row r="109" spans="1:2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>
      <c r="A111" s="6"/>
      <c r="B111" s="6"/>
      <c r="C111" s="6"/>
      <c r="D111" s="6"/>
      <c r="E111" s="19"/>
      <c r="F111" s="6"/>
      <c r="G111" s="19"/>
      <c r="H111" s="6"/>
      <c r="I111" s="30"/>
      <c r="J111" s="30"/>
      <c r="K111" s="30"/>
      <c r="L111" s="30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>
      <c r="A113" s="6"/>
      <c r="B113" s="6"/>
      <c r="C113" s="6"/>
      <c r="D113" s="6"/>
      <c r="E113" s="7"/>
      <c r="F113" s="6"/>
      <c r="G113" s="6"/>
      <c r="H113" s="6"/>
      <c r="I113" s="30"/>
      <c r="J113" s="30"/>
      <c r="K113" s="30"/>
      <c r="L113" s="30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&amp;CForsyningsselskabet i Hastrup
FiH&amp;R&amp;D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M36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0" customWidth="1"/>
    <col min="2" max="2" width="6.7109375" style="0" customWidth="1"/>
    <col min="8" max="8" width="10.7109375" style="0" customWidth="1"/>
    <col min="9" max="9" width="7.7109375" style="0" customWidth="1"/>
    <col min="10" max="10" width="10.7109375" style="0" customWidth="1"/>
    <col min="11" max="11" width="2.7109375" style="0" customWidth="1"/>
  </cols>
  <sheetData>
    <row r="1" spans="5:7" ht="12.75">
      <c r="E1" s="11" t="s">
        <v>10</v>
      </c>
      <c r="F1" s="11"/>
      <c r="G1" s="11"/>
    </row>
    <row r="3" ht="12.75">
      <c r="C3" s="5" t="s">
        <v>11</v>
      </c>
    </row>
    <row r="5" spans="3:10" ht="12.75">
      <c r="C5" t="s">
        <v>12</v>
      </c>
      <c r="J5" s="3">
        <v>172299.75</v>
      </c>
    </row>
    <row r="6" ht="12.75">
      <c r="D6" s="1"/>
    </row>
    <row r="7" spans="3:6" ht="12.75">
      <c r="C7" t="s">
        <v>13</v>
      </c>
      <c r="E7" t="s">
        <v>14</v>
      </c>
      <c r="F7">
        <v>4247686</v>
      </c>
    </row>
    <row r="9" spans="3:13" ht="12.75">
      <c r="C9" t="s">
        <v>15</v>
      </c>
      <c r="J9" s="3">
        <f>M9</f>
        <v>76498</v>
      </c>
      <c r="M9" s="3">
        <v>76498</v>
      </c>
    </row>
    <row r="11" ht="12.75">
      <c r="C11" t="s">
        <v>16</v>
      </c>
    </row>
    <row r="13" spans="4:8" ht="12.75">
      <c r="D13" t="s">
        <v>17</v>
      </c>
      <c r="H13" s="3">
        <v>209311</v>
      </c>
    </row>
    <row r="14" spans="4:8" ht="12.75">
      <c r="D14" t="s">
        <v>18</v>
      </c>
      <c r="H14" s="4">
        <v>-156416</v>
      </c>
    </row>
    <row r="15" ht="12.75">
      <c r="H15" s="7">
        <f>H13+H14</f>
        <v>52895</v>
      </c>
    </row>
    <row r="16" ht="12.75">
      <c r="H16" s="3"/>
    </row>
    <row r="17" spans="4:10" ht="12.75">
      <c r="D17" t="s">
        <v>19</v>
      </c>
      <c r="H17" s="4">
        <v>-61565</v>
      </c>
      <c r="I17" s="5"/>
      <c r="J17" s="4">
        <f>-(SUM(H15:H17))</f>
        <v>8670</v>
      </c>
    </row>
    <row r="18" ht="12.75">
      <c r="H18" s="3"/>
    </row>
    <row r="19" spans="3:8" ht="12.75">
      <c r="C19" s="5" t="s">
        <v>20</v>
      </c>
      <c r="D19" s="5"/>
      <c r="E19" s="5"/>
      <c r="F19" s="5"/>
      <c r="G19" s="5"/>
      <c r="H19" s="5"/>
    </row>
    <row r="21" spans="3:8" ht="12.75">
      <c r="C21" t="s">
        <v>21</v>
      </c>
      <c r="H21" s="3">
        <v>644000</v>
      </c>
    </row>
    <row r="22" spans="3:8" ht="12.75">
      <c r="C22" t="s">
        <v>22</v>
      </c>
      <c r="H22" s="3">
        <v>100000</v>
      </c>
    </row>
    <row r="23" spans="3:8" ht="12.75">
      <c r="C23" t="s">
        <v>23</v>
      </c>
      <c r="H23" s="3">
        <v>180000</v>
      </c>
    </row>
    <row r="24" spans="3:8" ht="12.75">
      <c r="C24" t="s">
        <v>24</v>
      </c>
      <c r="H24" s="3">
        <v>220060</v>
      </c>
    </row>
    <row r="25" spans="3:8" ht="12.75">
      <c r="C25" t="s">
        <v>25</v>
      </c>
      <c r="H25" s="4">
        <v>42000</v>
      </c>
    </row>
    <row r="27" spans="3:10" ht="12.75">
      <c r="C27" s="5" t="s">
        <v>26</v>
      </c>
      <c r="D27" s="5"/>
      <c r="H27" s="3">
        <f>SUM(H21:H26)</f>
        <v>1186060</v>
      </c>
      <c r="J27" s="3"/>
    </row>
    <row r="29" ht="12.75">
      <c r="C29" t="s">
        <v>27</v>
      </c>
    </row>
    <row r="30" spans="3:8" ht="12.75">
      <c r="C30" t="s">
        <v>28</v>
      </c>
      <c r="G30" s="8">
        <v>0.02</v>
      </c>
      <c r="H30" s="3">
        <f>(H21+H22+H23)*0.02</f>
        <v>18480</v>
      </c>
    </row>
    <row r="31" spans="3:8" ht="12.75">
      <c r="C31" t="s">
        <v>29</v>
      </c>
      <c r="G31" s="8">
        <v>0.07</v>
      </c>
      <c r="H31" s="3">
        <f>H24*0</f>
        <v>0</v>
      </c>
    </row>
    <row r="32" spans="3:10" ht="12.75">
      <c r="C32" t="s">
        <v>25</v>
      </c>
      <c r="G32" s="9">
        <v>0.125</v>
      </c>
      <c r="H32" s="4">
        <f>H25*0.125</f>
        <v>5250</v>
      </c>
      <c r="I32" s="6"/>
      <c r="J32" s="7"/>
    </row>
    <row r="33" spans="7:10" ht="12.75">
      <c r="G33" s="9"/>
      <c r="H33" s="7"/>
      <c r="I33" s="6"/>
      <c r="J33" s="7"/>
    </row>
    <row r="34" spans="3:10" ht="12.75">
      <c r="C34" s="5" t="s">
        <v>31</v>
      </c>
      <c r="D34" s="5"/>
      <c r="E34" s="5"/>
      <c r="H34" s="4">
        <f>SUM(H30:H32)</f>
        <v>23730</v>
      </c>
      <c r="I34" s="5"/>
      <c r="J34" s="4">
        <f>H27-H34</f>
        <v>1162330</v>
      </c>
    </row>
    <row r="35" ht="12.75">
      <c r="H35" s="3"/>
    </row>
    <row r="36" spans="3:10" ht="13.5" thickBot="1">
      <c r="C36" t="s">
        <v>30</v>
      </c>
      <c r="J36" s="10">
        <f>SUM(J5:J34)</f>
        <v>1419797.75</v>
      </c>
    </row>
    <row r="37" ht="13.5" thickTop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&amp;CForsyningsselskabet i Hastrup
FiH&amp;R&amp;D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Scandinavian Airlines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23223</dc:creator>
  <cp:keywords/>
  <dc:description/>
  <cp:lastModifiedBy>Sven</cp:lastModifiedBy>
  <cp:lastPrinted>2001-04-01T09:12:47Z</cp:lastPrinted>
  <dcterms:created xsi:type="dcterms:W3CDTF">2001-01-30T12:27:49Z</dcterms:created>
  <dcterms:modified xsi:type="dcterms:W3CDTF">2001-02-16T14:59:58Z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